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Projecti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<sst xmlns="http://schemas.openxmlformats.org/spreadsheetml/2006/main" count="46" uniqueCount="46">
  <si>
    <t xml:space="preserve">SYRIA WINDOW MANUFACTURING - FINANCIAL MODEL</t>
  </si>
  <si>
    <t xml:space="preserve">PVC/Aluminum Window &amp; Door Manufacturing Partnership</t>
  </si>
  <si>
    <t xml:space="preserve">All figures in USD</t>
  </si>
  <si>
    <t xml:space="preserve">KEY ASSUMPTIONS</t>
  </si>
  <si>
    <t xml:space="preserve">Production Assumptions</t>
  </si>
  <si>
    <t xml:space="preserve">Average units per month (Year 1)</t>
  </si>
  <si>
    <t xml:space="preserve">Conservative estimate</t>
  </si>
  <si>
    <t xml:space="preserve">Average selling price per unit ($)</t>
  </si>
  <si>
    <t xml:space="preserve">Mid-range ($150-$300)</t>
  </si>
  <si>
    <t xml:space="preserve">Annual production growth rate</t>
  </si>
  <si>
    <t xml:space="preserve">30% year-over-year</t>
  </si>
  <si>
    <t xml:space="preserve">Cost Structure (%)</t>
  </si>
  <si>
    <t xml:space="preserve">Material costs (% of revenue)</t>
  </si>
  <si>
    <t xml:space="preserve">Labor costs (% of revenue)</t>
  </si>
  <si>
    <t xml:space="preserve">Overhead (% of revenue)</t>
  </si>
  <si>
    <t xml:space="preserve">Investment Requirements</t>
  </si>
  <si>
    <t xml:space="preserve">Building completion</t>
  </si>
  <si>
    <t xml:space="preserve">Machinery &amp; equipment</t>
  </si>
  <si>
    <t xml:space="preserve">Working capital</t>
  </si>
  <si>
    <t xml:space="preserve">Total Initial Investment</t>
  </si>
  <si>
    <t xml:space="preserve">5-YEAR REVENUE PROJECTIONS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</si>
  <si>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</si>
  <si>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</si>
  <si>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</si>
  <si>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</si>
  <si>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</si>
  <si>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Monthly units (average)</t>
  </si>
  <si>
    <t xml:space="preserve">Annual units</t>
  </si>
  <si>
    <t xml:space="preserve">Average price per unit</t>
  </si>
  <si>
    <t xml:space="preserve">TOTAL REVENUE</t>
  </si>
  <si>
    <t xml:space="preserve">OPERATING COSTS</t>
  </si>
  <si>
    <t xml:space="preserve">Material costs</t>
  </si>
  <si>
    <t xml:space="preserve">Labor costs</t>
  </si>
  <si>
    <t xml:space="preserve">Overhead &amp; other</t>
  </si>
  <si>
    <t xml:space="preserve">TOTAL COSTS</t>
  </si>
  <si>
    <t xml:space="preserve">NET PROFIT</t>
  </si>
  <si>
    <t xml:space="preserve">Profit margin</t>
  </si>
  <si>
    <t xml:space="preserve">Cumulative profit</t>
  </si>
  <si>
    <t xml:space="preserve">ROI ANALYSIS</t>
  </si>
  <si>
    <t xml:space="preserve">Investment recovery %</t>
  </si>
  <si>
    <t xml:space="preserve">Payback achieved?</t>
  </si>
  <si>
    <t xml:space="preserve">NOTES:</t>
  </si>
  <si>
    <t xml:space="preserve">• Blue text = Input assumptions (adjust these to run scenarios)</t>
  </si>
  <si>
    <t xml:space="preserve">• Black text = Calculated formulas</t>
  </si>
  <si>
    <t xml:space="preserve">• All assumptions based on conservative industry benchmarks</t>
  </si>
  <si>
    <t xml:space="preserve">• Model assumes 70% capacity utilization in Year 1, scaling to full capacity by Year 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</si>
</sst>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\$#,##0"/>
    <numFmt numFmtId="167" formatCode="#,##0"/>
    <numFmt numFmtId="168" formatCode="\$#,##0;&quot;($&quot;#,##0\);\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5F"/>
      <name val="Cambria"/>
      <family val="0"/>
      <charset val="1"/>
    </font>
    <font>
      <sz val="12"/>
      <color rgb="FF5A6C7D"/>
      <name val="Cambria"/>
      <family val="0"/>
      <charset val="1"/>
    </font>
    <font>
      <i val="true"/>
      <sz val="10"/>
      <color rgb="FF5A6C7D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i val="true"/>
      <sz val="9"/>
      <color rgb="FF5A6C7D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0"/>
      <name val="Cambria"/>
      <family val="0"/>
      <charset val="1"/>
    </font>
    <font>
      <sz val="9"/>
      <color rgb="FF0000FF"/>
      <name val="Cambria"/>
      <family val="0"/>
      <charset val="1"/>
    </font>
    <font>
      <sz val="9"/>
      <color rgb="FF000000"/>
      <name val="Cambria"/>
      <family val="0"/>
      <charset val="1"/>
    </font>
    <font>
      <sz val="9"/>
      <color rgb="FF5A6C7D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E8F1F8"/>
        <bgColor rgb="FFFFFFFF"/>
      </patternFill>
    </fill>
    <fill>
      <patternFill patternType="solid">
        <fgColor rgb="FFD4AF37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1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F37"/>
      <rgbColor rgb="FFFF6600"/>
      <rgbColor rgb="FF5A6C7D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5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3" t="s">
        <v>2</v>
      </c>
    </row>
    <row r="5" customFormat="false" ht="17.35" hidden="false" customHeight="false" outlineLevel="0" collapsed="false">
      <c r="A5" s="4" t="s">
        <v>3</v>
      </c>
      <c r="B5" s="4"/>
      <c r="C5" s="4"/>
    </row>
    <row r="6" customFormat="false" ht="15" hidden="false" customHeight="false" outlineLevel="0" collapsed="false">
      <c r="A6" s="5" t="s">
        <v>4</v>
      </c>
    </row>
    <row r="7" customFormat="false" ht="15" hidden="false" customHeight="false" outlineLevel="0" collapsed="false">
      <c r="A7" s="0" t="s">
        <v>5</v>
      </c>
      <c r="B7" s="6" t="n">
        <v>1000</v>
      </c>
      <c r="C7" s="7" t="s">
        <v>6</v>
      </c>
    </row>
    <row r="8" customFormat="false" ht="15" hidden="false" customHeight="false" outlineLevel="0" collapsed="false">
      <c r="A8" s="0" t="s">
        <v>7</v>
      </c>
      <c r="B8" s="6" t="n">
        <v>225</v>
      </c>
      <c r="C8" s="7" t="s">
        <v>8</v>
      </c>
    </row>
    <row r="9" customFormat="false" ht="15" hidden="false" customHeight="false" outlineLevel="0" collapsed="false">
      <c r="A9" s="0" t="s">
        <v>9</v>
      </c>
      <c r="B9" s="8" t="n">
        <v>0.3</v>
      </c>
      <c r="C9" s="7" t="s">
        <v>10</v>
      </c>
    </row>
    <row r="11" customFormat="false" ht="15" hidden="false" customHeight="false" outlineLevel="0" collapsed="false">
      <c r="A11" s="5" t="s">
        <v>11</v>
      </c>
    </row>
    <row r="12" customFormat="false" ht="15" hidden="false" customHeight="false" outlineLevel="0" collapsed="false">
      <c r="A12" s="0" t="s">
        <v>12</v>
      </c>
      <c r="B12" s="8" t="n">
        <v>0.425</v>
      </c>
    </row>
    <row r="13" customFormat="false" ht="15" hidden="false" customHeight="false" outlineLevel="0" collapsed="false">
      <c r="A13" s="0" t="s">
        <v>13</v>
      </c>
      <c r="B13" s="8" t="n">
        <v>0.175</v>
      </c>
    </row>
    <row r="14" customFormat="false" ht="15" hidden="false" customHeight="false" outlineLevel="0" collapsed="false">
      <c r="A14" s="0" t="s">
        <v>14</v>
      </c>
      <c r="B14" s="8" t="n">
        <v>0.15</v>
      </c>
    </row>
    <row r="16" customFormat="false" ht="15" hidden="false" customHeight="false" outlineLevel="0" collapsed="false">
      <c r="A16" s="5" t="s">
        <v>15</v>
      </c>
    </row>
    <row r="17" customFormat="false" ht="15" hidden="false" customHeight="false" outlineLevel="0" collapsed="false">
      <c r="A17" s="0" t="s">
        <v>16</v>
      </c>
      <c r="B17" s="9" t="n">
        <v>100000</v>
      </c>
    </row>
    <row r="18" customFormat="false" ht="15" hidden="false" customHeight="false" outlineLevel="0" collapsed="false">
      <c r="A18" s="0" t="s">
        <v>17</v>
      </c>
      <c r="B18" s="9" t="n">
        <v>225000</v>
      </c>
    </row>
    <row r="19" customFormat="false" ht="15" hidden="false" customHeight="false" outlineLevel="0" collapsed="false">
      <c r="A19" s="0" t="s">
        <v>18</v>
      </c>
      <c r="B19" s="9" t="n">
        <v>25000</v>
      </c>
    </row>
    <row r="20" customFormat="false" ht="15" hidden="false" customHeight="false" outlineLevel="0" collapsed="false">
      <c r="A20" s="10" t="s">
        <v>19</v>
      </c>
      <c r="B20" s="11" t="n">
        <f aca="false">B17+B18+B19</f>
        <v>350000</v>
      </c>
    </row>
    <row r="23" customFormat="false" ht="17.35" hidden="false" customHeight="false" outlineLevel="0" collapsed="false">
      <c r="A23" s="4" t="s">
        <v>20</v>
      </c>
      <c r="B23" s="4"/>
      <c r="C23" s="4"/>
      <c r="D23" s="4"/>
      <c r="E23" s="4"/>
      <c r="F23" s="4"/>
    </row>
    <row r="24" customFormat="false" ht="15" hidden="false" customHeight="false" outlineLevel="0" collapsed="false">
      <c r="A24" s="12"/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25</v>
      </c>
    </row>
    <row r="25" customFormat="false" ht="15" hidden="false" customHeight="false" outlineLevel="0" collapsed="false">
      <c r="A25" s="0" t="s">
        <v>26</v>
      </c>
      <c r="B25" s="13" t="n">
        <f aca="false">B7</f>
        <v>1000</v>
      </c>
      <c r="C25" s="13" t="n">
        <f aca="false">B25*(1+$B9)</f>
        <v>1300</v>
      </c>
      <c r="D25" s="13" t="n">
        <f aca="false">C25*(1+$B9)</f>
        <v>1690</v>
      </c>
      <c r="E25" s="13" t="n">
        <f aca="false">D25*(1+$B9)</f>
        <v>2197</v>
      </c>
      <c r="F25" s="13" t="n">
        <f aca="false">E25*(1+$B9)</f>
        <v>2856.1</v>
      </c>
    </row>
    <row r="26" customFormat="false" ht="15" hidden="false" customHeight="false" outlineLevel="0" collapsed="false">
      <c r="A26" s="0" t="s">
        <v>27</v>
      </c>
      <c r="B26" s="13" t="n">
        <f aca="false">B25*12</f>
        <v>12000</v>
      </c>
      <c r="C26" s="13" t="n">
        <f aca="false">C25*12</f>
        <v>15600</v>
      </c>
      <c r="D26" s="13" t="n">
        <f aca="false">D25*12</f>
        <v>20280</v>
      </c>
      <c r="E26" s="13" t="n">
        <f aca="false">E25*12</f>
        <v>26364</v>
      </c>
      <c r="F26" s="13" t="n">
        <f aca="false">F25*12</f>
        <v>34273.2</v>
      </c>
    </row>
    <row r="27" customFormat="false" ht="15" hidden="false" customHeight="false" outlineLevel="0" collapsed="false">
      <c r="A27" s="0" t="s">
        <v>28</v>
      </c>
      <c r="B27" s="14" t="n">
        <f aca="false">$B8</f>
        <v>225</v>
      </c>
      <c r="C27" s="14" t="n">
        <f aca="false">$B8</f>
        <v>225</v>
      </c>
      <c r="D27" s="14" t="n">
        <f aca="false">$B8</f>
        <v>225</v>
      </c>
      <c r="E27" s="14" t="n">
        <f aca="false">$B8</f>
        <v>225</v>
      </c>
      <c r="F27" s="14" t="n">
        <f aca="false">$B8</f>
        <v>225</v>
      </c>
    </row>
    <row r="28" customFormat="false" ht="15" hidden="false" customHeight="false" outlineLevel="0" collapsed="false">
      <c r="A28" s="5" t="s">
        <v>29</v>
      </c>
      <c r="B28" s="15" t="n">
        <f aca="false">B26*B27</f>
        <v>2700000</v>
      </c>
      <c r="C28" s="15" t="n">
        <f aca="false">C26*C27</f>
        <v>3510000</v>
      </c>
      <c r="D28" s="15" t="n">
        <f aca="false">D26*D27</f>
        <v>4563000</v>
      </c>
      <c r="E28" s="15" t="n">
        <f aca="false">E26*E27</f>
        <v>5931900</v>
      </c>
      <c r="F28" s="15" t="n">
        <f aca="false">F26*F27</f>
        <v>7711470</v>
      </c>
    </row>
    <row r="30" customFormat="false" ht="15" hidden="false" customHeight="false" outlineLevel="0" collapsed="false">
      <c r="A30" s="16" t="s">
        <v>30</v>
      </c>
    </row>
    <row r="31" customFormat="false" ht="15" hidden="false" customHeight="false" outlineLevel="0" collapsed="false">
      <c r="A31" s="0" t="s">
        <v>31</v>
      </c>
      <c r="B31" s="17" t="n">
        <f aca="false">B28*$B12</f>
        <v>1147500</v>
      </c>
      <c r="C31" s="17" t="n">
        <f aca="false">C28*$B12</f>
        <v>1491750</v>
      </c>
      <c r="D31" s="17" t="n">
        <f aca="false">D28*$B12</f>
        <v>1939275</v>
      </c>
      <c r="E31" s="17" t="n">
        <f aca="false">E28*$B12</f>
        <v>2521057.5</v>
      </c>
      <c r="F31" s="17" t="n">
        <f aca="false">F28*$B12</f>
        <v>3277374.75</v>
      </c>
    </row>
    <row r="32" customFormat="false" ht="15" hidden="false" customHeight="false" outlineLevel="0" collapsed="false">
      <c r="A32" s="0" t="s">
        <v>32</v>
      </c>
      <c r="B32" s="17" t="n">
        <f aca="false">B28*$B13</f>
        <v>472500</v>
      </c>
      <c r="C32" s="17" t="n">
        <f aca="false">C28*$B13</f>
        <v>614250</v>
      </c>
      <c r="D32" s="17" t="n">
        <f aca="false">D28*$B13</f>
        <v>798525</v>
      </c>
      <c r="E32" s="17" t="n">
        <f aca="false">E28*$B13</f>
        <v>1038082.5</v>
      </c>
      <c r="F32" s="17" t="n">
        <f aca="false">F28*$B13</f>
        <v>1349507.25</v>
      </c>
    </row>
    <row r="33" customFormat="false" ht="15" hidden="false" customHeight="false" outlineLevel="0" collapsed="false">
      <c r="A33" s="0" t="s">
        <v>33</v>
      </c>
      <c r="B33" s="17" t="n">
        <f aca="false">B28*$B14</f>
        <v>405000</v>
      </c>
      <c r="C33" s="17" t="n">
        <f aca="false">C28*$B14</f>
        <v>526500</v>
      </c>
      <c r="D33" s="17" t="n">
        <f aca="false">D28*$B14</f>
        <v>684450</v>
      </c>
      <c r="E33" s="17" t="n">
        <f aca="false">E28*$B14</f>
        <v>889785</v>
      </c>
      <c r="F33" s="17" t="n">
        <f aca="false">F28*$B14</f>
        <v>1156720.5</v>
      </c>
    </row>
    <row r="34" customFormat="false" ht="15" hidden="false" customHeight="false" outlineLevel="0" collapsed="false">
      <c r="A34" s="5" t="s">
        <v>34</v>
      </c>
      <c r="B34" s="11" t="n">
        <f aca="false">SUM(B31:B33)</f>
        <v>2025000</v>
      </c>
      <c r="C34" s="11" t="n">
        <f aca="false">SUM(C31:C33)</f>
        <v>2632500</v>
      </c>
      <c r="D34" s="11" t="n">
        <f aca="false">SUM(D31:D33)</f>
        <v>3422250</v>
      </c>
      <c r="E34" s="11" t="n">
        <f aca="false">SUM(E31:E33)</f>
        <v>4448925</v>
      </c>
      <c r="F34" s="11" t="n">
        <f aca="false">SUM(F31:F33)</f>
        <v>5783602.5</v>
      </c>
    </row>
    <row r="36" customFormat="false" ht="15" hidden="false" customHeight="false" outlineLevel="0" collapsed="false">
      <c r="A36" s="16" t="s">
        <v>35</v>
      </c>
      <c r="B36" s="18" t="n">
        <f aca="false">B28-B34</f>
        <v>675000</v>
      </c>
      <c r="C36" s="18" t="n">
        <f aca="false">C28-C34</f>
        <v>877500</v>
      </c>
      <c r="D36" s="18" t="n">
        <f aca="false">D28-D34</f>
        <v>1140750</v>
      </c>
      <c r="E36" s="18" t="n">
        <f aca="false">E28-E34</f>
        <v>1482975</v>
      </c>
      <c r="F36" s="18" t="n">
        <f aca="false">F28-F34</f>
        <v>1927867.5</v>
      </c>
    </row>
    <row r="37" customFormat="false" ht="15" hidden="false" customHeight="false" outlineLevel="0" collapsed="false">
      <c r="A37" s="0" t="s">
        <v>36</v>
      </c>
      <c r="B37" s="19" t="n">
        <f aca="false">B36/B28</f>
        <v>0.25</v>
      </c>
      <c r="C37" s="19" t="n">
        <f aca="false">C36/C28</f>
        <v>0.25</v>
      </c>
      <c r="D37" s="19" t="n">
        <f aca="false">D36/D28</f>
        <v>0.25</v>
      </c>
      <c r="E37" s="19" t="n">
        <f aca="false">E36/E28</f>
        <v>0.25</v>
      </c>
      <c r="F37" s="19" t="n">
        <f aca="false">F36/F28</f>
        <v>0.25</v>
      </c>
    </row>
    <row r="39" customFormat="false" ht="15" hidden="false" customHeight="false" outlineLevel="0" collapsed="false">
      <c r="A39" s="5" t="s">
        <v>37</v>
      </c>
      <c r="B39" s="20" t="n">
        <f aca="false">B36</f>
        <v>675000</v>
      </c>
      <c r="C39" s="20" t="n">
        <f aca="false">B39+C36</f>
        <v>1552500</v>
      </c>
      <c r="D39" s="20" t="n">
        <f aca="false">C39+D36</f>
        <v>2693250</v>
      </c>
      <c r="E39" s="20" t="n">
        <f aca="false">D39+E36</f>
        <v>4176225</v>
      </c>
      <c r="F39" s="20" t="n">
        <f aca="false">E39+F36</f>
        <v>6104092.5</v>
      </c>
    </row>
    <row r="41" customFormat="false" ht="15" hidden="false" customHeight="false" outlineLevel="0" collapsed="false">
      <c r="A41" s="16" t="s">
        <v>38</v>
      </c>
    </row>
    <row r="42" customFormat="false" ht="15" hidden="false" customHeight="false" outlineLevel="0" collapsed="false">
      <c r="A42" s="0" t="s">
        <v>39</v>
      </c>
      <c r="B42" s="19" t="n">
        <f aca="false">B39/$B20</f>
        <v>1.92857142857143</v>
      </c>
      <c r="C42" s="19" t="n">
        <f aca="false">C39/$B20</f>
        <v>4.43571428571429</v>
      </c>
      <c r="D42" s="19" t="n">
        <f aca="false">D39/$B20</f>
        <v>7.695</v>
      </c>
      <c r="E42" s="19" t="n">
        <f aca="false">E39/$B20</f>
        <v>11.9320714285714</v>
      </c>
      <c r="F42" s="19" t="n">
        <f aca="false">F39/$B20</f>
        <v>17.4402642857143</v>
      </c>
    </row>
    <row r="43" customFormat="false" ht="15" hidden="false" customHeight="false" outlineLevel="0" collapsed="false">
      <c r="A43" s="0" t="s">
        <v>40</v>
      </c>
      <c r="B43" s="21" t="str">
        <f aca="false">IF(B42&gt;=1,"YES","NO")</f>
        <v>YES</v>
      </c>
      <c r="C43" s="21" t="str">
        <f aca="false">IF(C42&gt;=1,"YES","NO")</f>
        <v>YES</v>
      </c>
      <c r="D43" s="21" t="str">
        <f aca="false">IF(D42&gt;=1,"YES","NO")</f>
        <v>YES</v>
      </c>
      <c r="E43" s="21" t="str">
        <f aca="false">IF(E42&gt;=1,"YES","NO")</f>
        <v>YES</v>
      </c>
      <c r="F43" s="21" t="str">
        <f aca="false">IF(F42&gt;=1,"YES","NO")</f>
        <v>YES</v>
      </c>
    </row>
    <row r="46" customFormat="false" ht="15" hidden="false" customHeight="false" outlineLevel="0" collapsed="false">
      <c r="A46" s="22" t="s">
        <v>41</v>
      </c>
    </row>
    <row r="47" customFormat="false" ht="15" hidden="false" customHeight="false" outlineLevel="0" collapsed="false">
      <c r="A47" s="23" t="s">
        <v>42</v>
      </c>
    </row>
    <row r="48" customFormat="false" ht="15" hidden="false" customHeight="false" outlineLevel="0" collapsed="false">
      <c r="A48" s="24" t="s">
        <v>43</v>
      </c>
    </row>
    <row r="49" customFormat="false" ht="15" hidden="false" customHeight="false" outlineLevel="0" collapsed="false">
      <c r="A49" s="25" t="s">
        <v>44</v>
      </c>
    </row>
    <row r="50" customFormat="false" ht="15" hidden="false" customHeight="false" outlineLevel="0" collapsed="false">
      <c r="A50" s="25" t="s">
        <v>45</v>
      </c>
    </row>
  </sheetData>
  <mergeCells count="4">
    <mergeCell ref="A1:J1"/>
    <mergeCell ref="A2:J2"/>
    <mergeCell ref="A5:C5"/>
    <mergeCell ref="A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2025-12-19T01:58:42Z</dcterms:created>
  <dc:creator>openpyxl</dc:creator>
  <dc:description/>
  <dc:language>en-US</dc:language>
  <cp:lastModifiedBy/>
  <dcterms:modified xsi:type="dcterms:W3CDTF">2025-12-19T01:58:42Z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